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8_{1FEC8049-6DC2-4228-9CCB-6AE31FB9806E}" xr6:coauthVersionLast="47" xr6:coauthVersionMax="47" xr10:uidLastSave="{00000000-0000-0000-0000-000000000000}"/>
  <bookViews>
    <workbookView xWindow="30" yWindow="600" windowWidth="28770" windowHeight="15600" activeTab="2" xr2:uid="{00000000-000D-0000-FFFF-FFFF00000000}"/>
  </bookViews>
  <sheets>
    <sheet name="Es 1" sheetId="1" r:id="rId1"/>
    <sheet name="Es 2" sheetId="4" r:id="rId2"/>
    <sheet name="Es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9" i="4"/>
  <c r="D17" i="4"/>
  <c r="E17" i="4"/>
  <c r="B7" i="5"/>
  <c r="B9" i="5" s="1"/>
  <c r="B26" i="5"/>
  <c r="B20" i="5"/>
  <c r="C9" i="5"/>
  <c r="E9" i="5"/>
  <c r="B36" i="4"/>
  <c r="B30" i="4"/>
  <c r="B19" i="4"/>
  <c r="E15" i="4"/>
  <c r="D15" i="4"/>
  <c r="E13" i="4"/>
  <c r="D13" i="4"/>
  <c r="D21" i="4" s="1"/>
  <c r="E11" i="4"/>
  <c r="E19" i="4" s="1"/>
  <c r="D11" i="4"/>
  <c r="D19" i="4" s="1"/>
  <c r="B34" i="1"/>
  <c r="B28" i="1"/>
  <c r="C17" i="1"/>
  <c r="B17" i="1"/>
  <c r="E15" i="1"/>
  <c r="D15" i="1"/>
  <c r="F14" i="1" s="1"/>
  <c r="E13" i="1"/>
  <c r="D13" i="1"/>
  <c r="D19" i="1" s="1"/>
  <c r="E11" i="1"/>
  <c r="D11" i="1"/>
  <c r="F10" i="1" s="1"/>
  <c r="E17" i="1" l="1"/>
  <c r="D22" i="4"/>
  <c r="B31" i="4" s="1"/>
  <c r="C31" i="4" s="1"/>
  <c r="D20" i="1"/>
  <c r="B27" i="5"/>
  <c r="C27" i="5" s="1"/>
  <c r="B21" i="5"/>
  <c r="C21" i="5" s="1"/>
  <c r="B22" i="5"/>
  <c r="C22" i="5" s="1"/>
  <c r="B28" i="5"/>
  <c r="C28" i="5" s="1"/>
  <c r="D9" i="5"/>
  <c r="D13" i="5" s="1"/>
  <c r="B38" i="4"/>
  <c r="C38" i="4" s="1"/>
  <c r="B32" i="4"/>
  <c r="C32" i="4" s="1"/>
  <c r="B29" i="1"/>
  <c r="C29" i="1" s="1"/>
  <c r="B35" i="1"/>
  <c r="C35" i="1" s="1"/>
  <c r="B30" i="1"/>
  <c r="C30" i="1" s="1"/>
  <c r="B36" i="1"/>
  <c r="C36" i="1" s="1"/>
  <c r="D17" i="1"/>
  <c r="D21" i="1" l="1"/>
  <c r="D23" i="4"/>
  <c r="B37" i="4"/>
  <c r="C37" i="4" s="1"/>
</calcChain>
</file>

<file path=xl/sharedStrings.xml><?xml version="1.0" encoding="utf-8"?>
<sst xmlns="http://schemas.openxmlformats.org/spreadsheetml/2006/main" count="114" uniqueCount="34">
  <si>
    <t>Descrizione</t>
  </si>
  <si>
    <t>Riclassifiche</t>
  </si>
  <si>
    <t>Rettifiche</t>
  </si>
  <si>
    <t>Errata classificazione commissioni bancarie - spostamento da Oneri finanziari a costo per servizi</t>
  </si>
  <si>
    <t>Errata classificazione debiti bancari con perdita beneficio del termine: riclassifica da debiti a medio lungo termine a debiti a breve termine</t>
  </si>
  <si>
    <t>Errata classificazione commissioni bancarie - spostamento a costo per servizi da oneri finanziari</t>
  </si>
  <si>
    <t xml:space="preserve">Errata classificazione debiti bancari con perdita beneficio del termine: riclassifica  a debiti a breve termine da debiti a medio lungo termine </t>
  </si>
  <si>
    <t>Mancato stanziamento fatture da ricevere dal fornitore XXX</t>
  </si>
  <si>
    <t>Effetto IRES</t>
  </si>
  <si>
    <t>Effetto IRAP</t>
  </si>
  <si>
    <t>Mancato stanziamento fatture da emettere nei confronti del cliente YYY</t>
  </si>
  <si>
    <t>Differenza di valutazione sul contenzioso ZZZ: maggiore accantonamento a fondo rischi ed oneri secondo il revisore</t>
  </si>
  <si>
    <t>Effetto imposte correnti su scrittura precedente</t>
  </si>
  <si>
    <t>Effetto imposte differite attive su scrittura precedente</t>
  </si>
  <si>
    <t>Totali</t>
  </si>
  <si>
    <t>Riepilogo mancate iscrizioni di ricavi</t>
  </si>
  <si>
    <t>Riepilogo mancate iscrizioni di Costi</t>
  </si>
  <si>
    <t>Check</t>
  </si>
  <si>
    <t>Bilancio al 31/12/2016 della società Alfa SpA</t>
  </si>
  <si>
    <t>Materialità identificata per l'audit al 31/12/2016 del bilancio ALFA SpA</t>
  </si>
  <si>
    <t>Patrimonio netto (ante risultato dell'esercizio)</t>
  </si>
  <si>
    <t>Significatività attribuita</t>
  </si>
  <si>
    <t>Tale valore è solo un parametro identificativo e non va preso quale riferimento - la significatività va scelta dal revisore sulla base della sua conoscenza della società oggetto di audit</t>
  </si>
  <si>
    <t>Nota 1</t>
  </si>
  <si>
    <t>Livello errore massimo tollerabile</t>
  </si>
  <si>
    <t>Utile dell'esercizio</t>
  </si>
  <si>
    <t>Minori Costi iscritti in bilancio</t>
  </si>
  <si>
    <t>Check 2: se il valore è positivo non emergono errori superiori alla materialità identificata</t>
  </si>
  <si>
    <t>Minori Ricavi iscritti in bilancio</t>
  </si>
  <si>
    <t>E' presente un errore superiore alla soglia di materialità scelta: effetti sulla relazione di revisione</t>
  </si>
  <si>
    <t>Errata classificazione commissioni bancarie - spostamento a costo per servizi da oneri finanziari - In presenza di covenant su mutuo bancario legato al livello minimo di MOL Aziendale</t>
  </si>
  <si>
    <t>Errata classificazione commissioni bancarie - spostamento da Oneri finanziari a costo per servizi - In presenza di covenant su mutuo bancario legato al livello minimo di MOL Aziendale - EFFETTI SULLA RELAZIONE DI REVISIONE</t>
  </si>
  <si>
    <t>Errori non corretti dell'esercizio precedente: costi non iscritti in bilancio</t>
  </si>
  <si>
    <t>Prospetto errori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</si>
</sst>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9" fontId="0" fillId="0" borderId="0" xfId="1" applyNumberFormat="1" applyFont="1" applyAlignment="1">
      <alignment vertical="center"/>
    </xf>
    <xf numFmtId="0" fontId="2" fillId="3" borderId="0" xfId="0" applyFont="1" applyFill="1" applyAlignment="1">
      <alignment vertical="center" wrapText="1"/>
    </xf>
    <xf numFmtId="43" fontId="0" fillId="4" borderId="0" xfId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vertical="center"/>
    </xf>
    <xf numFmtId="164" fontId="0" fillId="0" borderId="0" xfId="0" applyNumberFormat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zoomScale="160" zoomScaleNormal="160" workbookViewId="0">
      <pane ySplit="4" topLeftCell="A7" activePane="bottomLeft" state="frozen"/>
      <selection pane="bottomLeft" activeCell="C10" sqref="C10"/>
    </sheetView>
  </sheetViews>
  <sheetFormatPr defaultRowHeight="15" x14ac:dyDescent="0.25"/>
  <cols>
    <col min="1" max="1" width="47.5703125" style="1" bestFit="1" customWidth="1"/>
    <col min="2" max="2" width="13.85546875" style="3" bestFit="1" customWidth="1"/>
    <col min="3" max="3" width="11.140625" style="3" bestFit="1" customWidth="1"/>
    <col min="4" max="4" width="12.7109375" style="3" bestFit="1" customWidth="1"/>
    <col min="5" max="5" width="13.28515625" style="3" bestFit="1" customWidth="1"/>
    <col min="6" max="6" width="11.5703125" style="2" bestFit="1" customWidth="1"/>
    <col min="7" max="16384" width="9.140625" style="2"/>
  </cols>
  <sheetData>
    <row r="1" spans="1:6" x14ac:dyDescent="0.25">
      <c r="A1" s="4" t="s">
        <v>33</v>
      </c>
    </row>
    <row r="2" spans="1:6" x14ac:dyDescent="0.25">
      <c r="A2" s="4" t="s">
        <v>18</v>
      </c>
    </row>
    <row r="4" spans="1:6" x14ac:dyDescent="0.25">
      <c r="A4" s="6" t="s">
        <v>0</v>
      </c>
      <c r="B4" s="7" t="s">
        <v>1</v>
      </c>
      <c r="C4" s="7" t="s">
        <v>2</v>
      </c>
      <c r="D4" s="7" t="s">
        <v>8</v>
      </c>
      <c r="E4" s="7" t="s">
        <v>9</v>
      </c>
    </row>
    <row r="5" spans="1:6" x14ac:dyDescent="0.25">
      <c r="A5" s="6"/>
      <c r="B5" s="7"/>
      <c r="C5" s="7"/>
      <c r="D5" s="8">
        <v>0.24</v>
      </c>
      <c r="E5" s="8">
        <v>4.9700000000000001E-2</v>
      </c>
    </row>
    <row r="6" spans="1:6" ht="30" x14ac:dyDescent="0.25">
      <c r="A6" s="6" t="s">
        <v>3</v>
      </c>
      <c r="B6" s="7">
        <v>-100</v>
      </c>
      <c r="C6" s="7"/>
      <c r="D6" s="7"/>
      <c r="E6" s="7"/>
    </row>
    <row r="7" spans="1:6" ht="30" x14ac:dyDescent="0.25">
      <c r="A7" s="6" t="s">
        <v>5</v>
      </c>
      <c r="B7" s="7">
        <v>100</v>
      </c>
      <c r="C7" s="7"/>
      <c r="D7" s="7"/>
      <c r="E7" s="7"/>
    </row>
    <row r="8" spans="1:6" ht="45" x14ac:dyDescent="0.25">
      <c r="A8" s="6" t="s">
        <v>4</v>
      </c>
      <c r="B8" s="7">
        <v>-100</v>
      </c>
      <c r="C8" s="7"/>
      <c r="D8" s="7"/>
      <c r="E8" s="7"/>
    </row>
    <row r="9" spans="1:6" ht="45" x14ac:dyDescent="0.25">
      <c r="A9" s="6" t="s">
        <v>6</v>
      </c>
      <c r="B9" s="7">
        <v>100</v>
      </c>
      <c r="C9" s="7"/>
      <c r="D9" s="7"/>
      <c r="E9" s="7"/>
    </row>
    <row r="10" spans="1:6" ht="30" x14ac:dyDescent="0.25">
      <c r="A10" s="6" t="s">
        <v>7</v>
      </c>
      <c r="B10" s="7"/>
      <c r="C10" s="7">
        <v>-1000</v>
      </c>
      <c r="D10" s="9"/>
      <c r="E10" s="9"/>
      <c r="F10" s="19">
        <f>+C10+D11+E11</f>
        <v>-710.3</v>
      </c>
    </row>
    <row r="11" spans="1:6" x14ac:dyDescent="0.25">
      <c r="A11" s="6" t="s">
        <v>12</v>
      </c>
      <c r="B11" s="7"/>
      <c r="C11" s="7"/>
      <c r="D11" s="7">
        <f>-C10*$D$5</f>
        <v>240</v>
      </c>
      <c r="E11" s="7">
        <f>-C10*$E$5</f>
        <v>49.7</v>
      </c>
    </row>
    <row r="12" spans="1:6" ht="30" x14ac:dyDescent="0.25">
      <c r="A12" s="6" t="s">
        <v>10</v>
      </c>
      <c r="B12" s="7"/>
      <c r="C12" s="7">
        <v>350</v>
      </c>
      <c r="D12" s="9"/>
      <c r="E12" s="9"/>
      <c r="F12" s="19">
        <f>+C12+D13+E13</f>
        <v>248.60499999999999</v>
      </c>
    </row>
    <row r="13" spans="1:6" x14ac:dyDescent="0.25">
      <c r="A13" s="6" t="s">
        <v>12</v>
      </c>
      <c r="B13" s="7"/>
      <c r="C13" s="7"/>
      <c r="D13" s="7">
        <f>-C12*$D$5</f>
        <v>-84</v>
      </c>
      <c r="E13" s="7">
        <f>-C12*$E$5</f>
        <v>-17.395</v>
      </c>
    </row>
    <row r="14" spans="1:6" ht="45" x14ac:dyDescent="0.25">
      <c r="A14" s="6" t="s">
        <v>11</v>
      </c>
      <c r="B14" s="7"/>
      <c r="C14" s="7">
        <v>-2000</v>
      </c>
      <c r="D14" s="7"/>
      <c r="E14" s="7"/>
      <c r="F14" s="19">
        <f>+C14+D15+E15</f>
        <v>-1420.6</v>
      </c>
    </row>
    <row r="15" spans="1:6" ht="30" x14ac:dyDescent="0.25">
      <c r="A15" s="6" t="s">
        <v>13</v>
      </c>
      <c r="B15" s="7"/>
      <c r="C15" s="7"/>
      <c r="D15" s="7">
        <f>-C14*$D$5</f>
        <v>480</v>
      </c>
      <c r="E15" s="7">
        <f>-C14*$E$5</f>
        <v>99.4</v>
      </c>
    </row>
    <row r="16" spans="1:6" x14ac:dyDescent="0.25">
      <c r="A16" s="6"/>
      <c r="B16" s="7"/>
      <c r="C16" s="7"/>
      <c r="D16" s="7"/>
      <c r="E16" s="7"/>
    </row>
    <row r="17" spans="1:5" s="5" customFormat="1" x14ac:dyDescent="0.25">
      <c r="A17" s="10" t="s">
        <v>14</v>
      </c>
      <c r="B17" s="11">
        <f>+SUM(B6:B15)</f>
        <v>0</v>
      </c>
      <c r="C17" s="11">
        <f t="shared" ref="C17:E17" si="0">+SUM(C6:C15)</f>
        <v>-2650</v>
      </c>
      <c r="D17" s="11">
        <f t="shared" si="0"/>
        <v>636</v>
      </c>
      <c r="E17" s="11">
        <f t="shared" si="0"/>
        <v>131.70500000000001</v>
      </c>
    </row>
    <row r="18" spans="1:5" x14ac:dyDescent="0.25">
      <c r="A18" s="6"/>
      <c r="B18" s="7"/>
      <c r="C18" s="7"/>
      <c r="D18" s="7"/>
      <c r="E18" s="7"/>
    </row>
    <row r="19" spans="1:5" x14ac:dyDescent="0.25">
      <c r="A19" s="10" t="s">
        <v>15</v>
      </c>
      <c r="B19" s="11"/>
      <c r="C19" s="11"/>
      <c r="D19" s="11">
        <f>+SUM(C12:E13)</f>
        <v>248.60499999999999</v>
      </c>
      <c r="E19" s="7"/>
    </row>
    <row r="20" spans="1:5" x14ac:dyDescent="0.25">
      <c r="A20" s="10" t="s">
        <v>16</v>
      </c>
      <c r="B20" s="11"/>
      <c r="C20" s="11"/>
      <c r="D20" s="11">
        <f>+SUM(C10:E11)+SUM(C14:E15)</f>
        <v>-2130.8999999999996</v>
      </c>
      <c r="E20" s="7"/>
    </row>
    <row r="21" spans="1:5" x14ac:dyDescent="0.25">
      <c r="A21" s="6" t="s">
        <v>17</v>
      </c>
      <c r="B21" s="7"/>
      <c r="C21" s="7"/>
      <c r="D21" s="12" t="b">
        <f>+D19+D20=SUM(B17:E17)</f>
        <v>1</v>
      </c>
      <c r="E21" s="7"/>
    </row>
    <row r="24" spans="1:5" ht="30" x14ac:dyDescent="0.25">
      <c r="A24" s="1" t="s">
        <v>19</v>
      </c>
    </row>
    <row r="26" spans="1:5" x14ac:dyDescent="0.25">
      <c r="A26" s="1" t="s">
        <v>20</v>
      </c>
      <c r="B26" s="3">
        <v>1000000</v>
      </c>
    </row>
    <row r="27" spans="1:5" x14ac:dyDescent="0.25">
      <c r="A27" s="1" t="s">
        <v>21</v>
      </c>
      <c r="B27" s="13">
        <v>0.01</v>
      </c>
      <c r="C27" s="14" t="s">
        <v>23</v>
      </c>
    </row>
    <row r="28" spans="1:5" x14ac:dyDescent="0.25">
      <c r="A28" s="1" t="s">
        <v>24</v>
      </c>
      <c r="B28" s="3">
        <f>+B26*B27</f>
        <v>10000</v>
      </c>
    </row>
    <row r="29" spans="1:5" x14ac:dyDescent="0.25">
      <c r="A29" s="1" t="s">
        <v>26</v>
      </c>
      <c r="B29" s="3">
        <f>+D20</f>
        <v>-2130.8999999999996</v>
      </c>
      <c r="C29" s="3">
        <f>+B28+B29</f>
        <v>7869.1</v>
      </c>
      <c r="D29" s="3" t="s">
        <v>27</v>
      </c>
    </row>
    <row r="30" spans="1:5" x14ac:dyDescent="0.25">
      <c r="A30" s="1" t="s">
        <v>28</v>
      </c>
      <c r="B30" s="3">
        <f>+D19</f>
        <v>248.60499999999999</v>
      </c>
      <c r="C30" s="3">
        <f>+B28-B30</f>
        <v>9751.3950000000004</v>
      </c>
      <c r="D30" s="3" t="s">
        <v>27</v>
      </c>
    </row>
    <row r="32" spans="1:5" x14ac:dyDescent="0.25">
      <c r="A32" s="1" t="s">
        <v>25</v>
      </c>
      <c r="B32" s="3">
        <v>224000</v>
      </c>
    </row>
    <row r="33" spans="1:4" x14ac:dyDescent="0.25">
      <c r="A33" s="1" t="s">
        <v>21</v>
      </c>
      <c r="B33" s="13">
        <v>0.03</v>
      </c>
      <c r="C33" s="14" t="s">
        <v>23</v>
      </c>
    </row>
    <row r="34" spans="1:4" x14ac:dyDescent="0.25">
      <c r="A34" s="1" t="s">
        <v>24</v>
      </c>
      <c r="B34" s="3">
        <f>+B32*B33</f>
        <v>6720</v>
      </c>
    </row>
    <row r="35" spans="1:4" x14ac:dyDescent="0.25">
      <c r="A35" s="1" t="s">
        <v>26</v>
      </c>
      <c r="B35" s="3">
        <f>+D20</f>
        <v>-2130.8999999999996</v>
      </c>
      <c r="C35" s="3">
        <f>+B34+B35</f>
        <v>4589.1000000000004</v>
      </c>
      <c r="D35" s="3" t="s">
        <v>27</v>
      </c>
    </row>
    <row r="36" spans="1:4" x14ac:dyDescent="0.25">
      <c r="A36" s="1" t="s">
        <v>28</v>
      </c>
      <c r="B36" s="3">
        <f>+D19</f>
        <v>248.60499999999999</v>
      </c>
      <c r="C36" s="3">
        <f>+B34-B36</f>
        <v>6471.3950000000004</v>
      </c>
      <c r="D36" s="3" t="s">
        <v>27</v>
      </c>
    </row>
    <row r="39" spans="1:4" x14ac:dyDescent="0.25">
      <c r="A39" s="14" t="s">
        <v>23</v>
      </c>
    </row>
    <row r="40" spans="1:4" x14ac:dyDescent="0.25">
      <c r="A40" s="3" t="s">
        <v>22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zoomScale="140" zoomScaleNormal="140" workbookViewId="0">
      <pane ySplit="4" topLeftCell="A5" activePane="bottomLeft" state="frozen"/>
      <selection pane="bottomLeft" activeCell="B7" sqref="B7"/>
    </sheetView>
  </sheetViews>
  <sheetFormatPr defaultRowHeight="15" x14ac:dyDescent="0.25"/>
  <cols>
    <col min="1" max="1" width="47.5703125" style="1" bestFit="1" customWidth="1"/>
    <col min="2" max="2" width="13.85546875" style="3" bestFit="1" customWidth="1"/>
    <col min="3" max="3" width="15" style="3" bestFit="1" customWidth="1"/>
    <col min="4" max="4" width="24" style="3" customWidth="1"/>
    <col min="5" max="5" width="13.28515625" style="3" bestFit="1" customWidth="1"/>
    <col min="6" max="16384" width="9.140625" style="2"/>
  </cols>
  <sheetData>
    <row r="1" spans="1:5" x14ac:dyDescent="0.25">
      <c r="A1" s="4" t="s">
        <v>33</v>
      </c>
    </row>
    <row r="2" spans="1:5" x14ac:dyDescent="0.25">
      <c r="A2" s="4" t="s">
        <v>18</v>
      </c>
    </row>
    <row r="4" spans="1:5" x14ac:dyDescent="0.25">
      <c r="A4" s="6" t="s">
        <v>0</v>
      </c>
      <c r="B4" s="7" t="s">
        <v>1</v>
      </c>
      <c r="C4" s="7" t="s">
        <v>2</v>
      </c>
      <c r="D4" s="7" t="s">
        <v>8</v>
      </c>
      <c r="E4" s="7" t="s">
        <v>9</v>
      </c>
    </row>
    <row r="5" spans="1:5" x14ac:dyDescent="0.25">
      <c r="A5" s="6"/>
      <c r="B5" s="7"/>
      <c r="C5" s="7"/>
      <c r="D5" s="8">
        <v>0.24</v>
      </c>
      <c r="E5" s="8">
        <v>4.9700000000000001E-2</v>
      </c>
    </row>
    <row r="6" spans="1:5" ht="30" x14ac:dyDescent="0.25">
      <c r="A6" s="6" t="s">
        <v>3</v>
      </c>
      <c r="B6" s="7">
        <v>-100</v>
      </c>
      <c r="C6" s="7"/>
      <c r="D6" s="7"/>
      <c r="E6" s="7"/>
    </row>
    <row r="7" spans="1:5" ht="30" x14ac:dyDescent="0.25">
      <c r="A7" s="6" t="s">
        <v>5</v>
      </c>
      <c r="B7" s="7">
        <v>100</v>
      </c>
      <c r="C7" s="7"/>
      <c r="D7" s="7"/>
      <c r="E7" s="7"/>
    </row>
    <row r="8" spans="1:5" ht="45" x14ac:dyDescent="0.25">
      <c r="A8" s="6" t="s">
        <v>4</v>
      </c>
      <c r="B8" s="7">
        <v>-100</v>
      </c>
      <c r="C8" s="7"/>
      <c r="D8" s="7"/>
      <c r="E8" s="7"/>
    </row>
    <row r="9" spans="1:5" ht="45" x14ac:dyDescent="0.25">
      <c r="A9" s="6" t="s">
        <v>6</v>
      </c>
      <c r="B9" s="7">
        <v>100</v>
      </c>
      <c r="C9" s="7"/>
      <c r="D9" s="7"/>
      <c r="E9" s="7"/>
    </row>
    <row r="10" spans="1:5" ht="30" x14ac:dyDescent="0.25">
      <c r="A10" s="6" t="s">
        <v>7</v>
      </c>
      <c r="B10" s="7"/>
      <c r="C10" s="7">
        <v>-20000</v>
      </c>
      <c r="D10" s="9"/>
      <c r="E10" s="9"/>
    </row>
    <row r="11" spans="1:5" x14ac:dyDescent="0.25">
      <c r="A11" s="6" t="s">
        <v>12</v>
      </c>
      <c r="B11" s="7"/>
      <c r="C11" s="7"/>
      <c r="D11" s="7">
        <f>-C10*$D$5</f>
        <v>4800</v>
      </c>
      <c r="E11" s="7">
        <f>-C10*$E$5</f>
        <v>994</v>
      </c>
    </row>
    <row r="12" spans="1:5" ht="30" x14ac:dyDescent="0.25">
      <c r="A12" s="6" t="s">
        <v>10</v>
      </c>
      <c r="B12" s="7"/>
      <c r="C12" s="7">
        <v>350</v>
      </c>
      <c r="D12" s="9"/>
      <c r="E12" s="9"/>
    </row>
    <row r="13" spans="1:5" x14ac:dyDescent="0.25">
      <c r="A13" s="6" t="s">
        <v>12</v>
      </c>
      <c r="B13" s="7"/>
      <c r="C13" s="7"/>
      <c r="D13" s="7">
        <f>-C12*$D$5</f>
        <v>-84</v>
      </c>
      <c r="E13" s="7">
        <f>-C12*$E$5</f>
        <v>-17.395</v>
      </c>
    </row>
    <row r="14" spans="1:5" ht="45" x14ac:dyDescent="0.25">
      <c r="A14" s="6" t="s">
        <v>11</v>
      </c>
      <c r="B14" s="7"/>
      <c r="C14" s="7">
        <v>-2000</v>
      </c>
      <c r="D14" s="7"/>
      <c r="E14" s="7"/>
    </row>
    <row r="15" spans="1:5" ht="30" x14ac:dyDescent="0.25">
      <c r="A15" s="6" t="s">
        <v>13</v>
      </c>
      <c r="B15" s="7"/>
      <c r="C15" s="7"/>
      <c r="D15" s="7">
        <f>-C14*$D$5</f>
        <v>480</v>
      </c>
      <c r="E15" s="7">
        <f>-C14*$E$5</f>
        <v>99.4</v>
      </c>
    </row>
    <row r="16" spans="1:5" ht="30" x14ac:dyDescent="0.25">
      <c r="A16" s="6" t="s">
        <v>32</v>
      </c>
      <c r="B16" s="7"/>
      <c r="C16" s="7">
        <v>-1000</v>
      </c>
      <c r="D16" s="7"/>
      <c r="E16" s="7"/>
    </row>
    <row r="17" spans="1:5" x14ac:dyDescent="0.25">
      <c r="A17" s="6" t="s">
        <v>12</v>
      </c>
      <c r="B17" s="7"/>
      <c r="C17" s="7"/>
      <c r="D17" s="7">
        <f>-C16*$D$5</f>
        <v>240</v>
      </c>
      <c r="E17" s="7">
        <f>-C16*$E$5</f>
        <v>49.7</v>
      </c>
    </row>
    <row r="18" spans="1:5" x14ac:dyDescent="0.25">
      <c r="A18" s="6"/>
      <c r="B18" s="7"/>
      <c r="C18" s="7"/>
      <c r="D18" s="7"/>
      <c r="E18" s="7"/>
    </row>
    <row r="19" spans="1:5" s="5" customFormat="1" x14ac:dyDescent="0.25">
      <c r="A19" s="10" t="s">
        <v>14</v>
      </c>
      <c r="B19" s="11">
        <f>+SUM(B6:B15)</f>
        <v>0</v>
      </c>
      <c r="C19" s="11">
        <f>+SUM(C6:C17)</f>
        <v>-22650</v>
      </c>
      <c r="D19" s="11">
        <f>+SUM(D6:D17)</f>
        <v>5436</v>
      </c>
      <c r="E19" s="11">
        <f>+SUM(E6:E17)</f>
        <v>1125.7050000000002</v>
      </c>
    </row>
    <row r="20" spans="1:5" x14ac:dyDescent="0.25">
      <c r="A20" s="6"/>
      <c r="B20" s="7"/>
      <c r="C20" s="7"/>
      <c r="D20" s="7"/>
      <c r="E20" s="7"/>
    </row>
    <row r="21" spans="1:5" x14ac:dyDescent="0.25">
      <c r="A21" s="10" t="s">
        <v>15</v>
      </c>
      <c r="B21" s="11"/>
      <c r="C21" s="11"/>
      <c r="D21" s="11">
        <f>+SUM(C12:E13)</f>
        <v>248.60499999999999</v>
      </c>
      <c r="E21" s="7"/>
    </row>
    <row r="22" spans="1:5" x14ac:dyDescent="0.25">
      <c r="A22" s="10" t="s">
        <v>16</v>
      </c>
      <c r="B22" s="11"/>
      <c r="C22" s="11"/>
      <c r="D22" s="11">
        <f>+SUM(C10:E11)+SUM(C14:E17)</f>
        <v>-16336.9</v>
      </c>
      <c r="E22" s="7"/>
    </row>
    <row r="23" spans="1:5" x14ac:dyDescent="0.25">
      <c r="A23" s="6" t="s">
        <v>17</v>
      </c>
      <c r="B23" s="7"/>
      <c r="C23" s="7"/>
      <c r="D23" s="12" t="b">
        <f>+D21+D22=SUM(B19:E19)</f>
        <v>1</v>
      </c>
      <c r="E23" s="7"/>
    </row>
    <row r="26" spans="1:5" ht="30" x14ac:dyDescent="0.25">
      <c r="A26" s="1" t="s">
        <v>19</v>
      </c>
    </row>
    <row r="28" spans="1:5" x14ac:dyDescent="0.25">
      <c r="A28" s="1" t="s">
        <v>20</v>
      </c>
      <c r="B28" s="3">
        <v>1000000</v>
      </c>
    </row>
    <row r="29" spans="1:5" x14ac:dyDescent="0.25">
      <c r="A29" s="1" t="s">
        <v>21</v>
      </c>
      <c r="B29" s="13">
        <v>0.01</v>
      </c>
      <c r="C29" s="14" t="s">
        <v>23</v>
      </c>
    </row>
    <row r="30" spans="1:5" x14ac:dyDescent="0.25">
      <c r="A30" s="1" t="s">
        <v>24</v>
      </c>
      <c r="B30" s="3">
        <f>+B28*B29</f>
        <v>10000</v>
      </c>
    </row>
    <row r="31" spans="1:5" x14ac:dyDescent="0.25">
      <c r="A31" s="1" t="s">
        <v>26</v>
      </c>
      <c r="B31" s="3">
        <f>+D22</f>
        <v>-16336.9</v>
      </c>
      <c r="C31" s="15">
        <f>+B30+B31</f>
        <v>-6336.9</v>
      </c>
      <c r="D31" s="16" t="s">
        <v>29</v>
      </c>
    </row>
    <row r="32" spans="1:5" x14ac:dyDescent="0.25">
      <c r="A32" s="1" t="s">
        <v>28</v>
      </c>
      <c r="B32" s="3">
        <f>+D21</f>
        <v>248.60499999999999</v>
      </c>
      <c r="C32" s="3">
        <f>+B30-B32</f>
        <v>9751.3950000000004</v>
      </c>
      <c r="D32" s="3" t="s">
        <v>27</v>
      </c>
    </row>
    <row r="34" spans="1:4" x14ac:dyDescent="0.25">
      <c r="A34" s="1" t="s">
        <v>25</v>
      </c>
      <c r="B34" s="3">
        <v>224000</v>
      </c>
    </row>
    <row r="35" spans="1:4" x14ac:dyDescent="0.25">
      <c r="A35" s="1" t="s">
        <v>21</v>
      </c>
      <c r="B35" s="13">
        <v>0.03</v>
      </c>
      <c r="C35" s="14" t="s">
        <v>23</v>
      </c>
    </row>
    <row r="36" spans="1:4" x14ac:dyDescent="0.25">
      <c r="A36" s="1" t="s">
        <v>24</v>
      </c>
      <c r="B36" s="3">
        <f>+B34*B35</f>
        <v>6720</v>
      </c>
    </row>
    <row r="37" spans="1:4" x14ac:dyDescent="0.25">
      <c r="A37" s="1" t="s">
        <v>26</v>
      </c>
      <c r="B37" s="3">
        <f>+D22</f>
        <v>-16336.9</v>
      </c>
      <c r="C37" s="15">
        <f>+B36+B37</f>
        <v>-9616.9</v>
      </c>
      <c r="D37" s="16" t="s">
        <v>29</v>
      </c>
    </row>
    <row r="38" spans="1:4" x14ac:dyDescent="0.25">
      <c r="A38" s="1" t="s">
        <v>28</v>
      </c>
      <c r="B38" s="3">
        <f>+D21</f>
        <v>248.60499999999999</v>
      </c>
      <c r="C38" s="3">
        <f>+B36-B38</f>
        <v>6471.3950000000004</v>
      </c>
      <c r="D38" s="3" t="s">
        <v>27</v>
      </c>
    </row>
    <row r="41" spans="1:4" x14ac:dyDescent="0.25">
      <c r="A41" s="14" t="s">
        <v>23</v>
      </c>
    </row>
    <row r="42" spans="1:4" x14ac:dyDescent="0.25">
      <c r="A42" s="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abSelected="1" zoomScale="140" zoomScaleNormal="140" workbookViewId="0">
      <pane ySplit="5" topLeftCell="A6" activePane="bottomLeft" state="frozen"/>
      <selection pane="bottomLeft" activeCell="E9" sqref="E9"/>
    </sheetView>
  </sheetViews>
  <sheetFormatPr defaultRowHeight="15" x14ac:dyDescent="0.25"/>
  <cols>
    <col min="1" max="1" width="47.5703125" style="1" bestFit="1" customWidth="1"/>
    <col min="2" max="2" width="13.85546875" style="3" bestFit="1" customWidth="1"/>
    <col min="3" max="3" width="11.140625" style="3" bestFit="1" customWidth="1"/>
    <col min="4" max="4" width="12.7109375" style="3" bestFit="1" customWidth="1"/>
    <col min="5" max="5" width="13.28515625" style="3" bestFit="1" customWidth="1"/>
    <col min="6" max="16384" width="9.140625" style="2"/>
  </cols>
  <sheetData>
    <row r="1" spans="1:5" x14ac:dyDescent="0.25">
      <c r="A1" s="4" t="s">
        <v>33</v>
      </c>
    </row>
    <row r="2" spans="1:5" x14ac:dyDescent="0.25">
      <c r="A2" s="4" t="s">
        <v>18</v>
      </c>
    </row>
    <row r="4" spans="1:5" x14ac:dyDescent="0.25">
      <c r="A4" s="6" t="s">
        <v>0</v>
      </c>
      <c r="B4" s="7" t="s">
        <v>1</v>
      </c>
      <c r="C4" s="7" t="s">
        <v>2</v>
      </c>
      <c r="D4" s="7" t="s">
        <v>8</v>
      </c>
      <c r="E4" s="7" t="s">
        <v>9</v>
      </c>
    </row>
    <row r="5" spans="1:5" x14ac:dyDescent="0.25">
      <c r="A5" s="6"/>
      <c r="B5" s="7"/>
      <c r="C5" s="7"/>
      <c r="D5" s="8">
        <v>0.24</v>
      </c>
      <c r="E5" s="8">
        <v>4.9700000000000001E-2</v>
      </c>
    </row>
    <row r="6" spans="1:5" ht="75" x14ac:dyDescent="0.25">
      <c r="A6" s="17" t="s">
        <v>31</v>
      </c>
      <c r="B6" s="18">
        <v>-10000</v>
      </c>
      <c r="C6" s="7"/>
      <c r="D6" s="7"/>
      <c r="E6" s="7"/>
    </row>
    <row r="7" spans="1:5" ht="60" x14ac:dyDescent="0.25">
      <c r="A7" s="6" t="s">
        <v>30</v>
      </c>
      <c r="B7" s="7">
        <f>-B6</f>
        <v>10000</v>
      </c>
      <c r="C7" s="7"/>
      <c r="D7" s="7"/>
      <c r="E7" s="7"/>
    </row>
    <row r="8" spans="1:5" x14ac:dyDescent="0.25">
      <c r="A8" s="6"/>
      <c r="B8" s="7"/>
      <c r="C8" s="7"/>
      <c r="D8" s="7"/>
      <c r="E8" s="7"/>
    </row>
    <row r="9" spans="1:5" s="5" customFormat="1" x14ac:dyDescent="0.25">
      <c r="A9" s="10" t="s">
        <v>14</v>
      </c>
      <c r="B9" s="11">
        <f>+SUM(B6:B7)</f>
        <v>0</v>
      </c>
      <c r="C9" s="11">
        <f>+SUM(C6:C7)</f>
        <v>0</v>
      </c>
      <c r="D9" s="11">
        <f>+SUM(D6:D7)</f>
        <v>0</v>
      </c>
      <c r="E9" s="11">
        <f>+SUM(E6:E7)</f>
        <v>0</v>
      </c>
    </row>
    <row r="10" spans="1:5" x14ac:dyDescent="0.25">
      <c r="A10" s="6"/>
      <c r="B10" s="7"/>
      <c r="C10" s="7"/>
      <c r="D10" s="7"/>
      <c r="E10" s="7"/>
    </row>
    <row r="11" spans="1:5" x14ac:dyDescent="0.25">
      <c r="A11" s="10" t="s">
        <v>15</v>
      </c>
      <c r="B11" s="11"/>
      <c r="C11" s="11"/>
      <c r="D11" s="11">
        <v>0</v>
      </c>
      <c r="E11" s="7"/>
    </row>
    <row r="12" spans="1:5" x14ac:dyDescent="0.25">
      <c r="A12" s="10" t="s">
        <v>16</v>
      </c>
      <c r="B12" s="11"/>
      <c r="C12" s="11"/>
      <c r="D12" s="11">
        <v>0</v>
      </c>
      <c r="E12" s="7"/>
    </row>
    <row r="13" spans="1:5" x14ac:dyDescent="0.25">
      <c r="A13" s="6" t="s">
        <v>17</v>
      </c>
      <c r="B13" s="7"/>
      <c r="C13" s="7"/>
      <c r="D13" s="12" t="b">
        <f>+D11+D12=SUM(B9:E9)</f>
        <v>1</v>
      </c>
      <c r="E13" s="7"/>
    </row>
    <row r="16" spans="1:5" ht="30" x14ac:dyDescent="0.25">
      <c r="A16" s="1" t="s">
        <v>19</v>
      </c>
    </row>
    <row r="18" spans="1:4" x14ac:dyDescent="0.25">
      <c r="A18" s="1" t="s">
        <v>20</v>
      </c>
      <c r="B18" s="3">
        <v>1000000</v>
      </c>
    </row>
    <row r="19" spans="1:4" x14ac:dyDescent="0.25">
      <c r="A19" s="1" t="s">
        <v>21</v>
      </c>
      <c r="B19" s="13">
        <v>0.01</v>
      </c>
      <c r="C19" s="14" t="s">
        <v>23</v>
      </c>
    </row>
    <row r="20" spans="1:4" x14ac:dyDescent="0.25">
      <c r="A20" s="1" t="s">
        <v>24</v>
      </c>
      <c r="B20" s="3">
        <f>+B18*B19</f>
        <v>10000</v>
      </c>
    </row>
    <row r="21" spans="1:4" x14ac:dyDescent="0.25">
      <c r="A21" s="1" t="s">
        <v>26</v>
      </c>
      <c r="B21" s="3">
        <f>+D12</f>
        <v>0</v>
      </c>
      <c r="C21" s="3">
        <f>+B20+B21</f>
        <v>10000</v>
      </c>
      <c r="D21" s="3" t="s">
        <v>27</v>
      </c>
    </row>
    <row r="22" spans="1:4" x14ac:dyDescent="0.25">
      <c r="A22" s="1" t="s">
        <v>28</v>
      </c>
      <c r="B22" s="3">
        <f>+D11</f>
        <v>0</v>
      </c>
      <c r="C22" s="3">
        <f>+B20-B22</f>
        <v>10000</v>
      </c>
      <c r="D22" s="3" t="s">
        <v>27</v>
      </c>
    </row>
    <row r="24" spans="1:4" x14ac:dyDescent="0.25">
      <c r="A24" s="1" t="s">
        <v>25</v>
      </c>
      <c r="B24" s="3">
        <v>224000</v>
      </c>
    </row>
    <row r="25" spans="1:4" x14ac:dyDescent="0.25">
      <c r="A25" s="1" t="s">
        <v>21</v>
      </c>
      <c r="B25" s="13">
        <v>0.03</v>
      </c>
      <c r="C25" s="14" t="s">
        <v>23</v>
      </c>
    </row>
    <row r="26" spans="1:4" x14ac:dyDescent="0.25">
      <c r="A26" s="1" t="s">
        <v>24</v>
      </c>
      <c r="B26" s="3">
        <f>+B24*B25</f>
        <v>6720</v>
      </c>
    </row>
    <row r="27" spans="1:4" x14ac:dyDescent="0.25">
      <c r="A27" s="1" t="s">
        <v>26</v>
      </c>
      <c r="B27" s="3">
        <f>+D12</f>
        <v>0</v>
      </c>
      <c r="C27" s="3">
        <f>+B26+B27</f>
        <v>6720</v>
      </c>
      <c r="D27" s="3" t="s">
        <v>27</v>
      </c>
    </row>
    <row r="28" spans="1:4" x14ac:dyDescent="0.25">
      <c r="A28" s="1" t="s">
        <v>28</v>
      </c>
      <c r="B28" s="3">
        <f>+D11</f>
        <v>0</v>
      </c>
      <c r="C28" s="3">
        <f>+B26-B28</f>
        <v>6720</v>
      </c>
      <c r="D28" s="3" t="s">
        <v>27</v>
      </c>
    </row>
    <row r="31" spans="1:4" x14ac:dyDescent="0.25">
      <c r="A31" s="14" t="s">
        <v>23</v>
      </c>
    </row>
    <row r="32" spans="1:4" x14ac:dyDescent="0.25">
      <c r="A32" s="3" t="s">
        <v>22</v>
      </c>
    </row>
  </sheetData>
  <pageMargins left="0.7" right="0.7" top="0.75" bottom="0.75" header="0.3" footer="0.3"/>
  <ignoredErrors>
    <ignoredError sqref="D9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 1</vt:lpstr>
      <vt:lpstr>Es 2</vt:lpstr>
      <vt:lpstr>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2023-06-28T08:10:42Z</dcterms:modified>
</cp:coreProperties>
</file>